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https://aislainstaladores-my.sharepoint.com/personal/a_pimentel_aisla_org/Documents/Asuntos técnicos/Rehabilitación/14-07-11 Cálculo Amortización ROI/"/>
    </mc:Choice>
  </mc:AlternateContent>
  <xr:revisionPtr revIDLastSave="0" documentId="8_{14B77E00-A1AE-410A-8469-EF7ED30BA6E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álculos" sheetId="2" r:id="rId1"/>
  </sheets>
  <definedNames>
    <definedName name="_xlnm.Print_Area" localSheetId="0">Cálculos!$A$1:$G$39</definedName>
    <definedName name="Perso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2" l="1"/>
  <c r="D89" i="2"/>
  <c r="D92" i="2"/>
  <c r="D91" i="2"/>
  <c r="D31" i="2"/>
  <c r="D33" i="2" l="1"/>
  <c r="D30" i="2"/>
  <c r="D32" i="2" s="1"/>
  <c r="D35" i="2" l="1"/>
  <c r="D36" i="2" s="1"/>
  <c r="D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Pimentel</author>
  </authors>
  <commentList>
    <comment ref="D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Superficie total de fachada rehabilitada mediante inyección, en m²
</t>
        </r>
      </text>
    </comment>
    <comment ref="D11" authorId="0" shapeId="0" xr:uid="{00000000-0006-0000-0000-000002000000}">
      <text>
        <r>
          <rPr>
            <sz val="9"/>
            <color indexed="81"/>
            <rFont val="Tahoma"/>
            <family val="2"/>
          </rPr>
          <t>Temperatura media interior en invierno, en ºC. El CTE marca un valor estandar de 20ºC.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</rPr>
          <t>Temperatura media del exterior en invierno. En caso de duda, el CTE DA DB-HE2 Apéndice C recoge datos climáticos de las principales localidades.</t>
        </r>
      </text>
    </comment>
    <comment ref="D14" authorId="0" shapeId="0" xr:uid="{00000000-0006-0000-0000-000004000000}">
      <text>
        <r>
          <rPr>
            <sz val="9"/>
            <color indexed="81"/>
            <rFont val="Tahoma"/>
            <family val="2"/>
          </rPr>
          <t>Elegir el tipo de energía que alimenta el sistema de calefacción.</t>
        </r>
      </text>
    </comment>
    <comment ref="D15" authorId="0" shapeId="0" xr:uid="{00000000-0006-0000-0000-000005000000}">
      <text>
        <r>
          <rPr>
            <sz val="9"/>
            <color indexed="81"/>
            <rFont val="Tahoma"/>
            <family val="2"/>
          </rPr>
          <t>Número de meses del periodo de calefacción.</t>
        </r>
      </text>
    </comment>
    <comment ref="D17" authorId="0" shapeId="0" xr:uid="{00000000-0006-0000-0000-000006000000}">
      <text>
        <r>
          <rPr>
            <sz val="9"/>
            <color indexed="81"/>
            <rFont val="Tahoma"/>
            <family val="2"/>
          </rPr>
          <t>Si hay Aire Acondicionado, el cálculo asume que está encendido 6 h al día durante 2 meses.</t>
        </r>
      </text>
    </comment>
    <comment ref="D18" authorId="0" shapeId="0" xr:uid="{00000000-0006-0000-0000-000007000000}">
      <text>
        <r>
          <rPr>
            <sz val="9"/>
            <color indexed="81"/>
            <rFont val="Tahoma"/>
            <family val="2"/>
          </rPr>
          <t>Temperatura media interior en verano, en ºC. El CTE marca un valor estandar de 25ºC.</t>
        </r>
      </text>
    </comment>
    <comment ref="D19" authorId="0" shapeId="0" xr:uid="{00000000-0006-0000-0000-000008000000}">
      <text>
        <r>
          <rPr>
            <sz val="9"/>
            <color indexed="81"/>
            <rFont val="Tahoma"/>
            <family val="2"/>
          </rPr>
          <t>Temperatura media del exterior en verano en las horas centrales del día de julio y agosto.</t>
        </r>
      </text>
    </comment>
    <comment ref="D21" authorId="0" shapeId="0" xr:uid="{00000000-0006-0000-0000-000009000000}">
      <text>
        <r>
          <rPr>
            <sz val="9"/>
            <color indexed="81"/>
            <rFont val="Tahoma"/>
            <family val="2"/>
          </rPr>
          <t>Elegir la composición de la hoja exterior del cerramiento</t>
        </r>
      </text>
    </comment>
    <comment ref="D22" authorId="0" shapeId="0" xr:uid="{00000000-0006-0000-0000-00000A000000}">
      <text>
        <r>
          <rPr>
            <sz val="9"/>
            <color indexed="81"/>
            <rFont val="Tahoma"/>
            <family val="2"/>
          </rPr>
          <t>Elegir la composición de la hoja interior del cerramiento</t>
        </r>
      </text>
    </comment>
    <comment ref="D23" authorId="0" shapeId="0" xr:uid="{00000000-0006-0000-0000-00000B000000}">
      <text>
        <r>
          <rPr>
            <sz val="9"/>
            <color indexed="81"/>
            <rFont val="Tahoma"/>
            <family val="2"/>
          </rPr>
          <t>Grosor medio de la cámara de aire, en cm.
Se deberá calcular tomando 10 medidas cada 100 m², y sacando el valor medio.</t>
        </r>
      </text>
    </comment>
    <comment ref="D25" authorId="0" shapeId="0" xr:uid="{00000000-0006-0000-0000-00000C000000}">
      <text>
        <r>
          <rPr>
            <sz val="9"/>
            <color indexed="81"/>
            <rFont val="Tahoma"/>
            <family val="2"/>
          </rPr>
          <t>Elegir el tipo de aislamiento insuflado, y su conductividad térmica (lamda) en W/m·K</t>
        </r>
      </text>
    </comment>
    <comment ref="D26" authorId="0" shapeId="0" xr:uid="{00000000-0006-0000-0000-00000D000000}">
      <text>
        <r>
          <rPr>
            <sz val="9"/>
            <color indexed="81"/>
            <rFont val="Tahoma"/>
            <family val="2"/>
          </rPr>
          <t>Coste total de la intervención, incluyendo licencias, impuestos, y trabajos auxiliares.</t>
        </r>
      </text>
    </comment>
    <comment ref="D30" authorId="0" shapeId="0" xr:uid="{00000000-0006-0000-0000-00000E000000}">
      <text>
        <r>
          <rPr>
            <sz val="9"/>
            <color indexed="81"/>
            <rFont val="Tahoma"/>
            <family val="2"/>
          </rPr>
          <t>Pérdidas energéticas que se producen por la fachada antes de la intervención</t>
        </r>
      </text>
    </comment>
    <comment ref="D31" authorId="0" shapeId="0" xr:uid="{00000000-0006-0000-0000-00000F000000}">
      <text>
        <r>
          <rPr>
            <sz val="9"/>
            <color indexed="81"/>
            <rFont val="Tahoma"/>
            <family val="2"/>
          </rPr>
          <t>Pérdidas energéticas que se producen por la fachada después de la intervención</t>
        </r>
      </text>
    </comment>
    <comment ref="D32" authorId="0" shapeId="0" xr:uid="{00000000-0006-0000-0000-000010000000}">
      <text>
        <r>
          <rPr>
            <sz val="9"/>
            <color indexed="81"/>
            <rFont val="Tahoma"/>
            <family val="2"/>
          </rPr>
          <t>Energía perdida antes de la intervención, en un periodo anual.</t>
        </r>
      </text>
    </comment>
    <comment ref="D33" authorId="0" shapeId="0" xr:uid="{00000000-0006-0000-0000-000011000000}">
      <text>
        <r>
          <rPr>
            <sz val="9"/>
            <color indexed="81"/>
            <rFont val="Tahoma"/>
            <family val="2"/>
          </rPr>
          <t>Energía perdida después de la intervención, en un periodo anual.</t>
        </r>
      </text>
    </comment>
    <comment ref="D34" authorId="0" shapeId="0" xr:uid="{00000000-0006-0000-0000-000012000000}">
      <text>
        <r>
          <rPr>
            <sz val="9"/>
            <color indexed="81"/>
            <rFont val="Tahoma"/>
            <family val="2"/>
          </rPr>
          <t>Porcentaje de ahorro económico producido tras la intervención.</t>
        </r>
      </text>
    </comment>
    <comment ref="D35" authorId="0" shapeId="0" xr:uid="{00000000-0006-0000-0000-000013000000}">
      <text>
        <r>
          <rPr>
            <sz val="9"/>
            <color indexed="81"/>
            <rFont val="Tahoma"/>
            <family val="2"/>
          </rPr>
          <t>Ahorro económico anual</t>
        </r>
      </text>
    </comment>
    <comment ref="D36" authorId="0" shapeId="0" xr:uid="{00000000-0006-0000-0000-000014000000}">
      <text>
        <r>
          <rPr>
            <sz val="9"/>
            <color indexed="81"/>
            <rFont val="Tahoma"/>
            <family val="2"/>
          </rPr>
          <t>Tiempo, en años, que se tarda en recuperar el coste de la intervención en base a los ahorros de energía anuales.</t>
        </r>
      </text>
    </comment>
  </commentList>
</comments>
</file>

<file path=xl/sharedStrings.xml><?xml version="1.0" encoding="utf-8"?>
<sst xmlns="http://schemas.openxmlformats.org/spreadsheetml/2006/main" count="146" uniqueCount="84">
  <si>
    <t>cm</t>
  </si>
  <si>
    <t>Temperatura media interior en invierno</t>
  </si>
  <si>
    <t>Temperatura media exterior en invierno</t>
  </si>
  <si>
    <t>m²</t>
  </si>
  <si>
    <t>ºC</t>
  </si>
  <si>
    <t>W/m²·K</t>
  </si>
  <si>
    <t>kWh</t>
  </si>
  <si>
    <t>Porcentaje de mejora</t>
  </si>
  <si>
    <t>%</t>
  </si>
  <si>
    <t>€/kWh</t>
  </si>
  <si>
    <t>€/año</t>
  </si>
  <si>
    <t>€</t>
  </si>
  <si>
    <t>años</t>
  </si>
  <si>
    <t>Rse</t>
  </si>
  <si>
    <t>Rsi</t>
  </si>
  <si>
    <t>Cámara de aire</t>
  </si>
  <si>
    <t>m²K/W</t>
  </si>
  <si>
    <t>Tipo de calefacción</t>
  </si>
  <si>
    <t>Eléctrica</t>
  </si>
  <si>
    <t>Gas Natural</t>
  </si>
  <si>
    <t>Coste de la calefacción  ahorrada</t>
  </si>
  <si>
    <t>Datos</t>
  </si>
  <si>
    <t>Valores Considerados</t>
  </si>
  <si>
    <t>Tipo de hoja exterior</t>
  </si>
  <si>
    <t>Tipo de hoja interior</t>
  </si>
  <si>
    <t>Elegir</t>
  </si>
  <si>
    <t>Productos</t>
  </si>
  <si>
    <t>Celulosa Insuflada (0,038)</t>
  </si>
  <si>
    <t>Número de meses de calefacción</t>
  </si>
  <si>
    <t>Meses</t>
  </si>
  <si>
    <t>Ladrillo 1 pié</t>
  </si>
  <si>
    <t>Ladrillo 1/2 pié</t>
  </si>
  <si>
    <t>Placa de Yeso Laminado</t>
  </si>
  <si>
    <t>Doble Placa de Yeso Laminado</t>
  </si>
  <si>
    <t>Bloque de Hormigón 20 cm</t>
  </si>
  <si>
    <t>Muro de piedra</t>
  </si>
  <si>
    <t>EPS Inyección Convencional (0,036)</t>
  </si>
  <si>
    <t>Lana de Oveja Insuflada (0,050)</t>
  </si>
  <si>
    <t>Lana de Madera Insuflada (0,038)</t>
  </si>
  <si>
    <t>Lana de Madera Insuflada (0,043)</t>
  </si>
  <si>
    <t>Lana Mineral Insuflada (0,035)</t>
  </si>
  <si>
    <t>Lana Mineral Insuflada (0,038)</t>
  </si>
  <si>
    <t>Lana Mineral Insuflada (0,045)</t>
  </si>
  <si>
    <t>W/m·K</t>
  </si>
  <si>
    <t>Rendimiento</t>
  </si>
  <si>
    <t>Gasóleo C</t>
  </si>
  <si>
    <t>Propano</t>
  </si>
  <si>
    <t>Pellets (Biomasa)</t>
  </si>
  <si>
    <t>Bomba de Calor</t>
  </si>
  <si>
    <t>Bomba de Calor con Geotermia</t>
  </si>
  <si>
    <t xml:space="preserve">      Resultados</t>
  </si>
  <si>
    <t>Lana Mineral Insuflada (0,034)</t>
  </si>
  <si>
    <t>PU  Inyección Poliuretano Convencional (0,038)</t>
  </si>
  <si>
    <t>PU Gránulos Poliuretano reciclados (0,033)</t>
  </si>
  <si>
    <t>EPS Inyección con Grafito (0,034)</t>
  </si>
  <si>
    <t>Celulosa Insuflada (0,040)</t>
  </si>
  <si>
    <t>¿Hay aire acondicionado?</t>
  </si>
  <si>
    <t>SI</t>
  </si>
  <si>
    <t>NO</t>
  </si>
  <si>
    <t>A/A</t>
  </si>
  <si>
    <t>Temperatura media interior en verano</t>
  </si>
  <si>
    <t>Temperatura media exterior en verano</t>
  </si>
  <si>
    <t>Ladrillo hueco doble enlucido</t>
  </si>
  <si>
    <t>Ladrillo hueco sencillo enlucido</t>
  </si>
  <si>
    <t>Superficie de fachada rehabilitada</t>
  </si>
  <si>
    <t>Grosor del aislamiento</t>
  </si>
  <si>
    <t>Tipo de aislamiento instalado (Conductividad Térmica)</t>
  </si>
  <si>
    <t>Coste de la intervención</t>
  </si>
  <si>
    <t>Transmitancia térmica de la fachada antes de la instalación</t>
  </si>
  <si>
    <t>Transmitancia térmica de la fachada después de la instlación</t>
  </si>
  <si>
    <t>Pérdidas energéticas antes de la instalación</t>
  </si>
  <si>
    <t>Pérdidas energéticas después de la instalación</t>
  </si>
  <si>
    <t>Amortización del Aislamiento</t>
  </si>
  <si>
    <t>Cálculo Orientativo de Amortizacion de la Instalación de Aislamiento</t>
  </si>
  <si>
    <t>- El objetivo de esta herramienta es calcular el periodo de recuperación de la inversión en una intervención de mejora de la Eficiencia Energética de la fachada mediante instalación de aislamiento térmico.
- Herramienta desarrollada por AISLA, Asociación de Instaladores de Aislamiento.
- Versión 7. Octubre 2022. Disponible en www.aisla.org</t>
  </si>
  <si>
    <t>PU  Inyección Poliuretano con HFO (0,028)</t>
  </si>
  <si>
    <t>Corcho Granulado (0,045)</t>
  </si>
  <si>
    <t>https://ec.europa.eu/eurostat/databrowser/view/NRG_PC_204__custom_3508351/default/table?lang=en</t>
  </si>
  <si>
    <t>https://ec.europa.eu/eurostat/databrowser/view/NRG_PC_202/default/table?lang=en&amp;category=nrg.nrg_price.nrg_pc</t>
  </si>
  <si>
    <t>https://www.idae.es/sites/default/files/estudios_informes_y_estadisticas/Combustibles-y-carburantes_sep_2022.pdf</t>
  </si>
  <si>
    <t>https://www.avebiom.org/sites/default/files/ipb/IPB-Indice-precios-pellet-AVEBIOM.pdf</t>
  </si>
  <si>
    <t>CTE</t>
  </si>
  <si>
    <t>CEC</t>
  </si>
  <si>
    <t>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</si>
</sst>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rgb="FFFF0000"/>
      <name val="Century Gothic"/>
      <family val="2"/>
    </font>
    <font>
      <b/>
      <sz val="16"/>
      <color theme="0"/>
      <name val="Century Gothic"/>
      <family val="2"/>
    </font>
    <font>
      <b/>
      <sz val="11"/>
      <color theme="1"/>
      <name val="Century Gothic"/>
      <family val="2"/>
    </font>
    <font>
      <b/>
      <sz val="24"/>
      <color theme="0"/>
      <name val="Century Gothic"/>
      <family val="2"/>
    </font>
    <font>
      <sz val="9"/>
      <color indexed="81"/>
      <name val="Tahoma"/>
      <family val="2"/>
    </font>
    <font>
      <b/>
      <sz val="11"/>
      <color theme="7"/>
      <name val="Century Gothic"/>
      <family val="2"/>
    </font>
    <font>
      <b/>
      <sz val="19"/>
      <color theme="0"/>
      <name val="Century Gothic"/>
      <family val="2"/>
    </font>
    <font>
      <b/>
      <sz val="12"/>
      <color theme="1"/>
      <name val="Century Gothic"/>
      <family val="2"/>
    </font>
    <font>
      <b/>
      <sz val="12"/>
      <color theme="7"/>
      <name val="Century Gothic"/>
      <family val="2"/>
    </font>
    <font>
      <sz val="10"/>
      <color theme="1"/>
      <name val="Century Gothic"/>
      <family val="2"/>
    </font>
    <font>
      <b/>
      <sz val="11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EF3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FBF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11" borderId="0" xfId="0" applyFont="1" applyFill="1"/>
    <xf numFmtId="0" fontId="3" fillId="11" borderId="0" xfId="3" applyFont="1" applyFill="1"/>
    <xf numFmtId="0" fontId="3" fillId="10" borderId="0" xfId="0" applyFont="1" applyFill="1"/>
    <xf numFmtId="0" fontId="3" fillId="13" borderId="0" xfId="0" applyFont="1" applyFill="1"/>
    <xf numFmtId="0" fontId="3" fillId="14" borderId="0" xfId="3" applyFont="1" applyFill="1"/>
    <xf numFmtId="0" fontId="8" fillId="12" borderId="0" xfId="3" applyFont="1" applyFill="1"/>
    <xf numFmtId="9" fontId="8" fillId="12" borderId="0" xfId="8" applyFont="1" applyFill="1"/>
    <xf numFmtId="0" fontId="5" fillId="13" borderId="0" xfId="6" applyFont="1" applyFill="1"/>
    <xf numFmtId="0" fontId="7" fillId="13" borderId="0" xfId="6" applyFont="1" applyFill="1" applyBorder="1" applyAlignment="1">
      <alignment vertical="center"/>
    </xf>
    <xf numFmtId="0" fontId="5" fillId="10" borderId="0" xfId="5" applyFont="1" applyFill="1"/>
    <xf numFmtId="0" fontId="6" fillId="10" borderId="0" xfId="5" applyFont="1" applyFill="1" applyAlignment="1">
      <alignment horizontal="right"/>
    </xf>
    <xf numFmtId="0" fontId="11" fillId="9" borderId="0" xfId="4" applyFont="1" applyFill="1" applyAlignment="1" applyProtection="1">
      <alignment horizontal="right"/>
      <protection locked="0"/>
    </xf>
    <xf numFmtId="0" fontId="3" fillId="11" borderId="0" xfId="1" applyFont="1" applyFill="1"/>
    <xf numFmtId="0" fontId="3" fillId="14" borderId="0" xfId="2" applyFont="1" applyFill="1"/>
    <xf numFmtId="0" fontId="11" fillId="10" borderId="0" xfId="5" applyFont="1" applyFill="1" applyAlignment="1">
      <alignment horizontal="right"/>
    </xf>
    <xf numFmtId="164" fontId="9" fillId="13" borderId="0" xfId="6" applyNumberFormat="1" applyFont="1" applyFill="1" applyBorder="1" applyAlignment="1">
      <alignment vertical="center"/>
    </xf>
    <xf numFmtId="2" fontId="13" fillId="12" borderId="0" xfId="2" applyNumberFormat="1" applyFont="1" applyFill="1"/>
    <xf numFmtId="3" fontId="13" fillId="12" borderId="0" xfId="2" applyNumberFormat="1" applyFont="1" applyFill="1"/>
    <xf numFmtId="1" fontId="13" fillId="12" borderId="0" xfId="2" applyNumberFormat="1" applyFont="1" applyFill="1"/>
    <xf numFmtId="0" fontId="14" fillId="9" borderId="0" xfId="4" applyFont="1" applyFill="1" applyAlignment="1" applyProtection="1">
      <alignment horizontal="right"/>
      <protection locked="0"/>
    </xf>
    <xf numFmtId="0" fontId="14" fillId="10" borderId="0" xfId="5" applyFont="1" applyFill="1" applyAlignment="1">
      <alignment horizontal="right"/>
    </xf>
    <xf numFmtId="165" fontId="8" fillId="9" borderId="0" xfId="0" applyNumberFormat="1" applyFont="1" applyFill="1"/>
    <xf numFmtId="0" fontId="3" fillId="15" borderId="0" xfId="0" applyFont="1" applyFill="1"/>
    <xf numFmtId="0" fontId="3" fillId="16" borderId="0" xfId="0" applyFont="1" applyFill="1"/>
    <xf numFmtId="165" fontId="8" fillId="16" borderId="0" xfId="0" applyNumberFormat="1" applyFont="1" applyFill="1"/>
    <xf numFmtId="0" fontId="3" fillId="16" borderId="0" xfId="3" applyFont="1" applyFill="1"/>
    <xf numFmtId="0" fontId="5" fillId="10" borderId="0" xfId="5" applyFont="1" applyFill="1" applyAlignment="1"/>
    <xf numFmtId="0" fontId="4" fillId="15" borderId="0" xfId="7" applyFont="1" applyFill="1" applyAlignment="1">
      <alignment horizontal="center" textRotation="90"/>
    </xf>
    <xf numFmtId="0" fontId="12" fillId="13" borderId="0" xfId="6" applyFont="1" applyFill="1" applyAlignment="1">
      <alignment horizontal="center" vertical="center"/>
    </xf>
    <xf numFmtId="0" fontId="4" fillId="13" borderId="0" xfId="6" applyFont="1" applyFill="1" applyAlignment="1">
      <alignment horizontal="center" vertical="center" textRotation="90"/>
    </xf>
    <xf numFmtId="0" fontId="5" fillId="13" borderId="0" xfId="6" applyFont="1" applyFill="1" applyAlignment="1">
      <alignment horizontal="center"/>
    </xf>
    <xf numFmtId="0" fontId="4" fillId="10" borderId="0" xfId="7" applyFont="1" applyFill="1" applyAlignment="1">
      <alignment horizontal="center" vertical="center" textRotation="90"/>
    </xf>
    <xf numFmtId="0" fontId="4" fillId="13" borderId="0" xfId="7" applyFont="1" applyFill="1" applyAlignment="1">
      <alignment horizontal="center" vertical="center" textRotation="90"/>
    </xf>
    <xf numFmtId="0" fontId="4" fillId="10" borderId="0" xfId="5" applyFont="1" applyFill="1" applyAlignment="1">
      <alignment horizontal="center" vertical="center" textRotation="90"/>
    </xf>
    <xf numFmtId="0" fontId="15" fillId="12" borderId="0" xfId="0" quotePrefix="1" applyFont="1" applyFill="1" applyAlignment="1">
      <alignment horizontal="left" vertical="top" wrapText="1" shrinkToFit="1"/>
    </xf>
    <xf numFmtId="0" fontId="15" fillId="12" borderId="0" xfId="0" applyFont="1" applyFill="1" applyAlignment="1">
      <alignment horizontal="left" vertical="top" wrapText="1" shrinkToFit="1"/>
    </xf>
    <xf numFmtId="0" fontId="16" fillId="12" borderId="0" xfId="3" applyFont="1" applyFill="1"/>
    <xf numFmtId="0" fontId="8" fillId="0" borderId="0" xfId="0" applyFont="1"/>
    <xf numFmtId="0" fontId="3" fillId="0" borderId="0" xfId="0" applyFont="1" applyProtection="1">
      <protection locked="0"/>
    </xf>
  </cellXfs>
  <cellStyles count="9">
    <cellStyle name="20% - Énfasis1" xfId="1" builtinId="30"/>
    <cellStyle name="20% - Énfasis2" xfId="2" builtinId="34"/>
    <cellStyle name="20% - Énfasis4" xfId="3" builtinId="42"/>
    <cellStyle name="40% - Énfasis1" xfId="4" builtinId="31"/>
    <cellStyle name="Énfasis1" xfId="5" builtinId="29"/>
    <cellStyle name="Énfasis2" xfId="6" builtinId="33"/>
    <cellStyle name="Énfasis4" xfId="7" builtinId="41"/>
    <cellStyle name="Normal" xfId="0" builtinId="0"/>
    <cellStyle name="Porcentaje" xfId="8" builtinId="5"/>
  </cellStyles>
  <dxfs count="0"/>
  <tableStyles count="0" defaultTableStyle="TableStyleMedium9" defaultPivotStyle="PivotStyleLight16"/>
  <colors>
    <mruColors>
      <color rgb="FFF8FBF3"/>
      <color rgb="FFFEF3E6"/>
      <color rgb="FFFDEDEE"/>
      <color rgb="FFE1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2133601</xdr:colOff>
      <xdr:row>0</xdr:row>
      <xdr:rowOff>152401</xdr:rowOff>
    </xdr:from>
    <xdr:to>
      <xdr:col>3</xdr:col>
      <xdr:colOff>954311</xdr:colOff>
      <xdr:row>4</xdr:row>
      <xdr:rowOff>85725</xdr:rowOff>
    </xdr:to>
    <xdr:pic>
      <xdr:nvPicPr>
        <xdr:cNvPr id="1025" name="Picture 1" descr="C:\Documents and Settings\All Users.WINDOWS\Documentos\Documentos\Análisis AISLA\2013\13-07-01 Diseño Logo\AISLA color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5101" y="152401"/>
          <a:ext cx="3259360" cy="7715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ISLA">
      <a:dk1>
        <a:sysClr val="windowText" lastClr="000000"/>
      </a:dk1>
      <a:lt1>
        <a:sysClr val="window" lastClr="FFFFFF"/>
      </a:lt1>
      <a:dk2>
        <a:srgbClr val="231F20"/>
      </a:dk2>
      <a:lt2>
        <a:srgbClr val="EEECE1"/>
      </a:lt2>
      <a:accent1>
        <a:srgbClr val="F7931D"/>
      </a:accent1>
      <a:accent2>
        <a:srgbClr val="8CC63F"/>
      </a:accent2>
      <a:accent3>
        <a:srgbClr val="00AEEF"/>
      </a:accent3>
      <a:accent4>
        <a:srgbClr val="ED1C24"/>
      </a:accent4>
      <a:accent5>
        <a:srgbClr val="7030A0"/>
      </a:accent5>
      <a:accent6>
        <a:srgbClr val="002060"/>
      </a:accent6>
      <a:hlink>
        <a:srgbClr val="F7931D"/>
      </a:hlink>
      <a:folHlink>
        <a:srgbClr val="854A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K118"/>
  <sheetViews>
    <sheetView showGridLines="0" tabSelected="1" zoomScaleNormal="100" workbookViewId="0">
      <selection activeCell="D9" sqref="D9"/>
    </sheetView>
  </sheetViews>
  <sheetFormatPr baseColWidth="10" defaultRowHeight="16.5" x14ac:dyDescent="0.3"/>
  <cols>
    <col min="1" max="1" width="3.85546875" style="1" customWidth="1"/>
    <col min="2" max="2" width="4.7109375" style="1" bestFit="1" customWidth="1"/>
    <col min="3" max="3" width="66.5703125" style="1" bestFit="1" customWidth="1"/>
    <col min="4" max="4" width="46.28515625" style="1" customWidth="1"/>
    <col min="5" max="5" width="8.7109375" style="1" bestFit="1" customWidth="1"/>
    <col min="6" max="6" width="3.85546875" style="1" customWidth="1"/>
    <col min="7" max="7" width="3.7109375" style="1" customWidth="1"/>
    <col min="8" max="8" width="7.28515625" style="1" customWidth="1"/>
    <col min="9" max="9" width="14" style="1" bestFit="1" customWidth="1"/>
    <col min="10" max="10" width="3.5703125" style="1" bestFit="1" customWidth="1"/>
    <col min="11" max="16384" width="11.42578125" style="1"/>
  </cols>
  <sheetData>
    <row r="6" spans="2:6" ht="34.5" customHeight="1" x14ac:dyDescent="0.3">
      <c r="B6" s="30" t="s">
        <v>73</v>
      </c>
      <c r="C6" s="30"/>
      <c r="D6" s="30"/>
      <c r="E6" s="30"/>
      <c r="F6" s="30"/>
    </row>
    <row r="8" spans="2:6" ht="4.5" customHeight="1" x14ac:dyDescent="0.3">
      <c r="B8" s="35" t="s">
        <v>21</v>
      </c>
      <c r="C8" s="11"/>
      <c r="D8" s="16"/>
      <c r="E8" s="11"/>
      <c r="F8" s="28"/>
    </row>
    <row r="9" spans="2:6" ht="15" customHeight="1" x14ac:dyDescent="0.3">
      <c r="B9" s="35"/>
      <c r="C9" s="14" t="s">
        <v>64</v>
      </c>
      <c r="D9" s="21">
        <v>80</v>
      </c>
      <c r="E9" s="14" t="s">
        <v>3</v>
      </c>
      <c r="F9" s="28"/>
    </row>
    <row r="10" spans="2:6" ht="4.5" customHeight="1" x14ac:dyDescent="0.3">
      <c r="B10" s="35"/>
      <c r="C10" s="11"/>
      <c r="D10" s="22"/>
      <c r="E10" s="11"/>
      <c r="F10" s="28"/>
    </row>
    <row r="11" spans="2:6" x14ac:dyDescent="0.3">
      <c r="B11" s="35"/>
      <c r="C11" s="14" t="s">
        <v>1</v>
      </c>
      <c r="D11" s="21">
        <v>20</v>
      </c>
      <c r="E11" s="14" t="s">
        <v>4</v>
      </c>
      <c r="F11" s="28"/>
    </row>
    <row r="12" spans="2:6" x14ac:dyDescent="0.3">
      <c r="B12" s="35"/>
      <c r="C12" s="14" t="s">
        <v>2</v>
      </c>
      <c r="D12" s="21">
        <v>8</v>
      </c>
      <c r="E12" s="14" t="s">
        <v>4</v>
      </c>
      <c r="F12" s="28"/>
    </row>
    <row r="13" spans="2:6" ht="4.5" customHeight="1" x14ac:dyDescent="0.3">
      <c r="B13" s="35"/>
      <c r="C13" s="11"/>
      <c r="D13" s="22"/>
      <c r="E13" s="11"/>
      <c r="F13" s="28"/>
    </row>
    <row r="14" spans="2:6" x14ac:dyDescent="0.3">
      <c r="B14" s="35"/>
      <c r="C14" s="14" t="s">
        <v>17</v>
      </c>
      <c r="D14" s="21" t="s">
        <v>19</v>
      </c>
      <c r="E14" s="14" t="s">
        <v>25</v>
      </c>
      <c r="F14" s="28"/>
    </row>
    <row r="15" spans="2:6" x14ac:dyDescent="0.3">
      <c r="B15" s="35"/>
      <c r="C15" s="14" t="s">
        <v>28</v>
      </c>
      <c r="D15" s="21">
        <v>6</v>
      </c>
      <c r="E15" s="14" t="s">
        <v>29</v>
      </c>
      <c r="F15" s="28"/>
    </row>
    <row r="16" spans="2:6" ht="4.5" customHeight="1" x14ac:dyDescent="0.3">
      <c r="B16" s="35"/>
      <c r="C16" s="11"/>
      <c r="D16" s="16"/>
      <c r="E16" s="11"/>
      <c r="F16" s="28"/>
    </row>
    <row r="17" spans="2:6" x14ac:dyDescent="0.3">
      <c r="B17" s="35"/>
      <c r="C17" s="14" t="s">
        <v>56</v>
      </c>
      <c r="D17" s="21" t="s">
        <v>57</v>
      </c>
      <c r="E17" s="14" t="s">
        <v>25</v>
      </c>
      <c r="F17" s="28"/>
    </row>
    <row r="18" spans="2:6" x14ac:dyDescent="0.3">
      <c r="B18" s="35"/>
      <c r="C18" s="14" t="s">
        <v>60</v>
      </c>
      <c r="D18" s="21">
        <v>25</v>
      </c>
      <c r="E18" s="14" t="s">
        <v>4</v>
      </c>
      <c r="F18" s="28"/>
    </row>
    <row r="19" spans="2:6" x14ac:dyDescent="0.3">
      <c r="B19" s="35"/>
      <c r="C19" s="14" t="s">
        <v>61</v>
      </c>
      <c r="D19" s="21">
        <v>35</v>
      </c>
      <c r="E19" s="14" t="s">
        <v>4</v>
      </c>
      <c r="F19" s="28"/>
    </row>
    <row r="20" spans="2:6" ht="4.5" customHeight="1" x14ac:dyDescent="0.3">
      <c r="B20" s="35"/>
      <c r="C20" s="11"/>
      <c r="D20" s="22"/>
      <c r="E20" s="11"/>
      <c r="F20" s="28"/>
    </row>
    <row r="21" spans="2:6" x14ac:dyDescent="0.3">
      <c r="B21" s="35"/>
      <c r="C21" s="14" t="s">
        <v>23</v>
      </c>
      <c r="D21" s="21" t="s">
        <v>31</v>
      </c>
      <c r="E21" s="14" t="s">
        <v>25</v>
      </c>
      <c r="F21" s="28"/>
    </row>
    <row r="22" spans="2:6" x14ac:dyDescent="0.3">
      <c r="B22" s="35"/>
      <c r="C22" s="14" t="s">
        <v>24</v>
      </c>
      <c r="D22" s="21" t="s">
        <v>63</v>
      </c>
      <c r="E22" s="14" t="s">
        <v>25</v>
      </c>
      <c r="F22" s="28"/>
    </row>
    <row r="23" spans="2:6" x14ac:dyDescent="0.3">
      <c r="B23" s="35"/>
      <c r="C23" s="14" t="s">
        <v>65</v>
      </c>
      <c r="D23" s="21">
        <v>8</v>
      </c>
      <c r="E23" s="14" t="s">
        <v>0</v>
      </c>
      <c r="F23" s="28"/>
    </row>
    <row r="24" spans="2:6" ht="4.5" customHeight="1" x14ac:dyDescent="0.3">
      <c r="B24" s="35"/>
      <c r="C24" s="11"/>
      <c r="D24" s="16"/>
      <c r="E24" s="11"/>
      <c r="F24" s="28"/>
    </row>
    <row r="25" spans="2:6" x14ac:dyDescent="0.3">
      <c r="B25" s="35"/>
      <c r="C25" s="14" t="s">
        <v>66</v>
      </c>
      <c r="D25" s="13" t="s">
        <v>54</v>
      </c>
      <c r="E25" s="14" t="s">
        <v>25</v>
      </c>
      <c r="F25" s="28"/>
    </row>
    <row r="26" spans="2:6" x14ac:dyDescent="0.3">
      <c r="B26" s="35"/>
      <c r="C26" s="14" t="s">
        <v>67</v>
      </c>
      <c r="D26" s="21">
        <v>1200</v>
      </c>
      <c r="E26" s="14" t="s">
        <v>11</v>
      </c>
      <c r="F26" s="28"/>
    </row>
    <row r="27" spans="2:6" ht="4.5" customHeight="1" x14ac:dyDescent="0.3">
      <c r="B27" s="35"/>
      <c r="C27" s="11"/>
      <c r="D27" s="12"/>
      <c r="E27" s="11"/>
      <c r="F27" s="28"/>
    </row>
    <row r="29" spans="2:6" ht="4.5" customHeight="1" x14ac:dyDescent="0.3">
      <c r="B29" s="31" t="s">
        <v>50</v>
      </c>
      <c r="C29" s="9"/>
      <c r="D29" s="9"/>
      <c r="E29" s="9"/>
      <c r="F29" s="32"/>
    </row>
    <row r="30" spans="2:6" ht="15" customHeight="1" x14ac:dyDescent="0.3">
      <c r="B30" s="31"/>
      <c r="C30" s="15" t="s">
        <v>68</v>
      </c>
      <c r="D30" s="18">
        <f>1/(D80+VLOOKUP(D21,C82:D85,2,FALSE)+D87+VLOOKUP(D22,C89:D92,2,FALSE)+D94)</f>
        <v>1.6736401673640169</v>
      </c>
      <c r="E30" s="15" t="s">
        <v>5</v>
      </c>
      <c r="F30" s="32"/>
    </row>
    <row r="31" spans="2:6" x14ac:dyDescent="0.3">
      <c r="B31" s="31"/>
      <c r="C31" s="15" t="s">
        <v>69</v>
      </c>
      <c r="D31" s="18">
        <f>1/(D80+VLOOKUP(D21,C82:D85,2,FALSE)+(D23/100/VLOOKUP(D25,C98:D112,2,FALSE))+VLOOKUP(D22,C89:D92,2,FALSE)+D94)</f>
        <v>0.36095334147247732</v>
      </c>
      <c r="E31" s="15" t="s">
        <v>5</v>
      </c>
      <c r="F31" s="32"/>
    </row>
    <row r="32" spans="2:6" x14ac:dyDescent="0.3">
      <c r="B32" s="31"/>
      <c r="C32" s="15" t="s">
        <v>70</v>
      </c>
      <c r="D32" s="19">
        <f>D9*(D11-D12)*D30*24*30*D15/1000+IF(D17="SI", D9*(D19-D18)*D30*6*30*2/1000)</f>
        <v>7422.9288702928889</v>
      </c>
      <c r="E32" s="15" t="s">
        <v>6</v>
      </c>
      <c r="F32" s="32"/>
    </row>
    <row r="33" spans="2:6" x14ac:dyDescent="0.3">
      <c r="B33" s="31"/>
      <c r="C33" s="15" t="s">
        <v>71</v>
      </c>
      <c r="D33" s="19">
        <f>D9*(D11-D12)*D31*24*30*D15/1000+IF(D17="SI", D9*(D19-D18)*D31*6*30*2/1000)</f>
        <v>1600.9002600987315</v>
      </c>
      <c r="E33" s="15" t="s">
        <v>6</v>
      </c>
      <c r="F33" s="32"/>
    </row>
    <row r="34" spans="2:6" x14ac:dyDescent="0.3">
      <c r="B34" s="31"/>
      <c r="C34" s="15" t="s">
        <v>7</v>
      </c>
      <c r="D34" s="20">
        <f>(D32-D33)/D32*100</f>
        <v>78.433037847019477</v>
      </c>
      <c r="E34" s="15" t="s">
        <v>8</v>
      </c>
      <c r="F34" s="32"/>
    </row>
    <row r="35" spans="2:6" x14ac:dyDescent="0.3">
      <c r="B35" s="31"/>
      <c r="C35" s="15" t="s">
        <v>20</v>
      </c>
      <c r="D35" s="19">
        <f>(D9*(D11-D12)*D30*24*30*D15/1000-D9*(D11-D12)*D31*24*30*D15/1000)*VLOOKUP(D14,C72:I78,2,FALSE)/VLOOKUP(D14,C72:I78,6,FALSE)+IF(D17="SI", (D9*(D19-D18)*D30*6*30*2/1000-D9*(D19-D18)*D31*6*30*2/1000)*D77/H77)</f>
        <v>611.74747288215599</v>
      </c>
      <c r="E35" s="15" t="s">
        <v>10</v>
      </c>
      <c r="F35" s="32"/>
    </row>
    <row r="36" spans="2:6" ht="27" customHeight="1" x14ac:dyDescent="0.3">
      <c r="B36" s="31"/>
      <c r="C36" s="10" t="s">
        <v>72</v>
      </c>
      <c r="D36" s="17">
        <f>D26/D35</f>
        <v>1.9615937183138346</v>
      </c>
      <c r="E36" s="10" t="s">
        <v>12</v>
      </c>
      <c r="F36" s="32"/>
    </row>
    <row r="38" spans="2:6" ht="57.75" customHeight="1" x14ac:dyDescent="0.3">
      <c r="B38" s="36" t="s">
        <v>74</v>
      </c>
      <c r="C38" s="37"/>
      <c r="D38" s="37"/>
      <c r="E38" s="37"/>
      <c r="F38" s="37"/>
    </row>
    <row r="41" spans="2:6" ht="15" customHeight="1" x14ac:dyDescent="0.3"/>
    <row r="70" spans="2:11" x14ac:dyDescent="0.3">
      <c r="K70" s="39" t="s">
        <v>83</v>
      </c>
    </row>
    <row r="71" spans="2:11" ht="4.5" customHeight="1" x14ac:dyDescent="0.3">
      <c r="B71" s="5"/>
      <c r="C71" s="5"/>
      <c r="D71" s="5"/>
      <c r="E71" s="5"/>
      <c r="F71" s="5"/>
      <c r="G71" s="5"/>
      <c r="H71" s="5"/>
      <c r="I71" s="5"/>
      <c r="J71" s="5"/>
    </row>
    <row r="72" spans="2:11" x14ac:dyDescent="0.3">
      <c r="B72" s="34" t="s">
        <v>22</v>
      </c>
      <c r="C72" s="6" t="s">
        <v>18</v>
      </c>
      <c r="D72" s="38">
        <v>0.307</v>
      </c>
      <c r="E72" s="6" t="s">
        <v>9</v>
      </c>
      <c r="F72" s="5"/>
      <c r="G72" s="5"/>
      <c r="H72" s="8">
        <v>0.9</v>
      </c>
      <c r="I72" s="1" t="s">
        <v>44</v>
      </c>
      <c r="J72" s="5"/>
      <c r="K72" s="40" t="s">
        <v>77</v>
      </c>
    </row>
    <row r="73" spans="2:11" x14ac:dyDescent="0.3">
      <c r="B73" s="34"/>
      <c r="C73" s="6" t="s">
        <v>19</v>
      </c>
      <c r="D73" s="38">
        <v>8.8999999999999996E-2</v>
      </c>
      <c r="E73" s="6" t="s">
        <v>9</v>
      </c>
      <c r="F73" s="5"/>
      <c r="G73" s="5"/>
      <c r="H73" s="8">
        <v>0.86</v>
      </c>
      <c r="I73" s="1" t="s">
        <v>44</v>
      </c>
      <c r="J73" s="5"/>
      <c r="K73" s="40" t="s">
        <v>78</v>
      </c>
    </row>
    <row r="74" spans="2:11" x14ac:dyDescent="0.3">
      <c r="B74" s="34"/>
      <c r="C74" s="6" t="s">
        <v>45</v>
      </c>
      <c r="D74" s="38">
        <v>0.13</v>
      </c>
      <c r="E74" s="6" t="s">
        <v>9</v>
      </c>
      <c r="F74" s="5"/>
      <c r="G74" s="5"/>
      <c r="H74" s="8">
        <v>0.88</v>
      </c>
      <c r="I74" s="1" t="s">
        <v>44</v>
      </c>
      <c r="J74" s="5"/>
      <c r="K74" s="40" t="s">
        <v>79</v>
      </c>
    </row>
    <row r="75" spans="2:11" x14ac:dyDescent="0.3">
      <c r="B75" s="34"/>
      <c r="C75" s="6" t="s">
        <v>46</v>
      </c>
      <c r="D75" s="38">
        <v>0.123</v>
      </c>
      <c r="E75" s="6" t="s">
        <v>9</v>
      </c>
      <c r="F75" s="5"/>
      <c r="G75" s="5"/>
      <c r="H75" s="8">
        <v>0.9</v>
      </c>
      <c r="I75" s="1" t="s">
        <v>44</v>
      </c>
      <c r="J75" s="5"/>
      <c r="K75" s="40" t="s">
        <v>79</v>
      </c>
    </row>
    <row r="76" spans="2:11" x14ac:dyDescent="0.3">
      <c r="B76" s="34"/>
      <c r="C76" s="6" t="s">
        <v>47</v>
      </c>
      <c r="D76" s="38">
        <v>7.9000000000000001E-2</v>
      </c>
      <c r="E76" s="6" t="s">
        <v>9</v>
      </c>
      <c r="F76" s="5"/>
      <c r="G76" s="5"/>
      <c r="H76" s="8">
        <v>0.82</v>
      </c>
      <c r="I76" s="1" t="s">
        <v>44</v>
      </c>
      <c r="J76" s="5"/>
      <c r="K76" s="40" t="s">
        <v>80</v>
      </c>
    </row>
    <row r="77" spans="2:11" x14ac:dyDescent="0.3">
      <c r="B77" s="34"/>
      <c r="C77" s="6" t="s">
        <v>48</v>
      </c>
      <c r="D77" s="38">
        <v>0.307</v>
      </c>
      <c r="E77" s="6" t="s">
        <v>9</v>
      </c>
      <c r="F77" s="5"/>
      <c r="G77" s="5"/>
      <c r="H77" s="8">
        <v>2.4</v>
      </c>
      <c r="I77" s="1" t="s">
        <v>44</v>
      </c>
      <c r="J77" s="5"/>
      <c r="K77" s="40" t="s">
        <v>77</v>
      </c>
    </row>
    <row r="78" spans="2:11" x14ac:dyDescent="0.3">
      <c r="B78" s="34"/>
      <c r="C78" s="6" t="s">
        <v>49</v>
      </c>
      <c r="D78" s="38">
        <v>0.307</v>
      </c>
      <c r="E78" s="6" t="s">
        <v>9</v>
      </c>
      <c r="F78" s="5"/>
      <c r="G78" s="5"/>
      <c r="H78" s="8">
        <v>4</v>
      </c>
      <c r="I78" s="1" t="s">
        <v>44</v>
      </c>
      <c r="J78" s="5"/>
      <c r="K78" s="40" t="s">
        <v>77</v>
      </c>
    </row>
    <row r="79" spans="2:11" ht="8.25" customHeight="1" x14ac:dyDescent="0.3">
      <c r="B79" s="34"/>
      <c r="C79" s="6"/>
      <c r="D79" s="7"/>
      <c r="E79" s="6"/>
      <c r="F79" s="5"/>
      <c r="G79" s="5"/>
      <c r="H79" s="5"/>
      <c r="I79" s="5"/>
      <c r="J79" s="5"/>
    </row>
    <row r="80" spans="2:11" x14ac:dyDescent="0.3">
      <c r="B80" s="34"/>
      <c r="C80" s="6" t="s">
        <v>13</v>
      </c>
      <c r="D80" s="7">
        <v>0.04</v>
      </c>
      <c r="E80" s="6" t="s">
        <v>16</v>
      </c>
      <c r="F80" s="5"/>
      <c r="K80" s="1" t="s">
        <v>81</v>
      </c>
    </row>
    <row r="81" spans="2:11" ht="8.25" customHeight="1" x14ac:dyDescent="0.3">
      <c r="B81" s="34"/>
      <c r="C81" s="6"/>
      <c r="D81" s="7"/>
      <c r="E81" s="6"/>
      <c r="F81" s="5"/>
    </row>
    <row r="82" spans="2:11" x14ac:dyDescent="0.3">
      <c r="B82" s="34"/>
      <c r="C82" s="6" t="s">
        <v>30</v>
      </c>
      <c r="D82" s="7">
        <v>0.17</v>
      </c>
      <c r="E82" s="6" t="s">
        <v>16</v>
      </c>
      <c r="F82" s="5"/>
      <c r="K82" s="1" t="s">
        <v>82</v>
      </c>
    </row>
    <row r="83" spans="2:11" x14ac:dyDescent="0.3">
      <c r="B83" s="34"/>
      <c r="C83" s="6" t="s">
        <v>31</v>
      </c>
      <c r="D83" s="7">
        <v>0.12</v>
      </c>
      <c r="E83" s="6" t="s">
        <v>16</v>
      </c>
      <c r="F83" s="5"/>
      <c r="K83" s="1" t="s">
        <v>82</v>
      </c>
    </row>
    <row r="84" spans="2:11" x14ac:dyDescent="0.3">
      <c r="B84" s="34"/>
      <c r="C84" s="6" t="s">
        <v>34</v>
      </c>
      <c r="D84" s="7">
        <v>0.44</v>
      </c>
      <c r="E84" s="6" t="s">
        <v>16</v>
      </c>
      <c r="F84" s="5"/>
      <c r="K84" s="1" t="s">
        <v>82</v>
      </c>
    </row>
    <row r="85" spans="2:11" x14ac:dyDescent="0.3">
      <c r="B85" s="34"/>
      <c r="C85" s="6" t="s">
        <v>35</v>
      </c>
      <c r="D85" s="7">
        <v>8.8999999999999996E-2</v>
      </c>
      <c r="E85" s="6" t="s">
        <v>16</v>
      </c>
      <c r="F85" s="5"/>
      <c r="K85" s="1" t="s">
        <v>82</v>
      </c>
    </row>
    <row r="86" spans="2:11" ht="8.25" customHeight="1" x14ac:dyDescent="0.3">
      <c r="B86" s="34"/>
      <c r="C86" s="6"/>
      <c r="D86" s="7"/>
      <c r="E86" s="6"/>
      <c r="F86" s="5"/>
    </row>
    <row r="87" spans="2:11" x14ac:dyDescent="0.3">
      <c r="B87" s="34"/>
      <c r="C87" s="6" t="s">
        <v>15</v>
      </c>
      <c r="D87" s="7">
        <v>0.18</v>
      </c>
      <c r="E87" s="6" t="s">
        <v>16</v>
      </c>
      <c r="F87" s="5"/>
      <c r="K87" s="1" t="s">
        <v>81</v>
      </c>
    </row>
    <row r="88" spans="2:11" ht="8.25" customHeight="1" x14ac:dyDescent="0.3">
      <c r="B88" s="34"/>
      <c r="C88" s="6"/>
      <c r="D88" s="7"/>
      <c r="E88" s="6"/>
      <c r="F88" s="5"/>
    </row>
    <row r="89" spans="2:11" x14ac:dyDescent="0.3">
      <c r="B89" s="34"/>
      <c r="C89" s="6" t="s">
        <v>63</v>
      </c>
      <c r="D89" s="7">
        <f>0.09+0.015/0.4</f>
        <v>0.1275</v>
      </c>
      <c r="E89" s="6" t="s">
        <v>16</v>
      </c>
      <c r="F89" s="5"/>
      <c r="K89" s="1" t="s">
        <v>82</v>
      </c>
    </row>
    <row r="90" spans="2:11" x14ac:dyDescent="0.3">
      <c r="B90" s="34"/>
      <c r="C90" s="6" t="s">
        <v>62</v>
      </c>
      <c r="D90" s="7">
        <f>0.16+0.015/0.4</f>
        <v>0.19750000000000001</v>
      </c>
      <c r="E90" s="6" t="s">
        <v>16</v>
      </c>
      <c r="F90" s="5"/>
      <c r="K90" s="1" t="s">
        <v>82</v>
      </c>
    </row>
    <row r="91" spans="2:11" x14ac:dyDescent="0.3">
      <c r="B91" s="34"/>
      <c r="C91" s="6" t="s">
        <v>32</v>
      </c>
      <c r="D91" s="7">
        <f>0.015/0.25</f>
        <v>0.06</v>
      </c>
      <c r="E91" s="6" t="s">
        <v>16</v>
      </c>
      <c r="F91" s="5"/>
      <c r="K91" s="1" t="s">
        <v>82</v>
      </c>
    </row>
    <row r="92" spans="2:11" x14ac:dyDescent="0.3">
      <c r="B92" s="34"/>
      <c r="C92" s="6" t="s">
        <v>33</v>
      </c>
      <c r="D92" s="7">
        <f>0.015/0.25*2</f>
        <v>0.12</v>
      </c>
      <c r="E92" s="6" t="s">
        <v>16</v>
      </c>
      <c r="F92" s="5"/>
      <c r="K92" s="1" t="s">
        <v>82</v>
      </c>
    </row>
    <row r="93" spans="2:11" ht="8.25" customHeight="1" x14ac:dyDescent="0.3">
      <c r="B93" s="34"/>
      <c r="C93" s="6"/>
      <c r="D93" s="7"/>
      <c r="E93" s="6"/>
      <c r="F93" s="5"/>
    </row>
    <row r="94" spans="2:11" x14ac:dyDescent="0.3">
      <c r="B94" s="34"/>
      <c r="C94" s="6" t="s">
        <v>14</v>
      </c>
      <c r="D94" s="7">
        <v>0.13</v>
      </c>
      <c r="E94" s="6" t="s">
        <v>16</v>
      </c>
      <c r="F94" s="5"/>
      <c r="K94" s="1" t="s">
        <v>81</v>
      </c>
    </row>
    <row r="95" spans="2:11" ht="5.25" customHeight="1" x14ac:dyDescent="0.3">
      <c r="B95" s="5"/>
      <c r="C95" s="5"/>
      <c r="D95" s="5"/>
      <c r="E95" s="5"/>
      <c r="F95" s="5"/>
    </row>
    <row r="97" spans="2:6" ht="4.5" customHeight="1" x14ac:dyDescent="0.3">
      <c r="B97" s="4"/>
      <c r="C97" s="4"/>
      <c r="D97" s="4"/>
      <c r="E97" s="4"/>
      <c r="F97" s="4"/>
    </row>
    <row r="98" spans="2:6" x14ac:dyDescent="0.3">
      <c r="B98" s="33" t="s">
        <v>26</v>
      </c>
      <c r="C98" s="2" t="s">
        <v>36</v>
      </c>
      <c r="D98" s="23">
        <v>3.5999999999999997E-2</v>
      </c>
      <c r="E98" s="3" t="s">
        <v>43</v>
      </c>
      <c r="F98" s="4"/>
    </row>
    <row r="99" spans="2:6" x14ac:dyDescent="0.3">
      <c r="B99" s="33"/>
      <c r="C99" s="2" t="s">
        <v>54</v>
      </c>
      <c r="D99" s="23">
        <v>3.4000000000000002E-2</v>
      </c>
      <c r="E99" s="3" t="s">
        <v>43</v>
      </c>
      <c r="F99" s="4"/>
    </row>
    <row r="100" spans="2:6" x14ac:dyDescent="0.3">
      <c r="B100" s="33"/>
      <c r="C100" s="2" t="s">
        <v>52</v>
      </c>
      <c r="D100" s="23">
        <v>3.7999999999999999E-2</v>
      </c>
      <c r="E100" s="3" t="s">
        <v>43</v>
      </c>
      <c r="F100" s="4"/>
    </row>
    <row r="101" spans="2:6" x14ac:dyDescent="0.3">
      <c r="B101" s="33"/>
      <c r="C101" s="2" t="s">
        <v>75</v>
      </c>
      <c r="D101" s="23">
        <v>2.8000000000000001E-2</v>
      </c>
      <c r="E101" s="3" t="s">
        <v>43</v>
      </c>
      <c r="F101" s="4"/>
    </row>
    <row r="102" spans="2:6" x14ac:dyDescent="0.3">
      <c r="B102" s="33"/>
      <c r="C102" s="2" t="s">
        <v>53</v>
      </c>
      <c r="D102" s="23">
        <v>3.3000000000000002E-2</v>
      </c>
      <c r="E102" s="3" t="s">
        <v>43</v>
      </c>
      <c r="F102" s="4"/>
    </row>
    <row r="103" spans="2:6" x14ac:dyDescent="0.3">
      <c r="B103" s="33"/>
      <c r="C103" s="2" t="s">
        <v>51</v>
      </c>
      <c r="D103" s="23">
        <v>3.4000000000000002E-2</v>
      </c>
      <c r="E103" s="3" t="s">
        <v>43</v>
      </c>
      <c r="F103" s="4"/>
    </row>
    <row r="104" spans="2:6" x14ac:dyDescent="0.3">
      <c r="B104" s="33"/>
      <c r="C104" s="2" t="s">
        <v>40</v>
      </c>
      <c r="D104" s="23">
        <v>3.5000000000000003E-2</v>
      </c>
      <c r="E104" s="3" t="s">
        <v>43</v>
      </c>
      <c r="F104" s="4"/>
    </row>
    <row r="105" spans="2:6" x14ac:dyDescent="0.3">
      <c r="B105" s="33"/>
      <c r="C105" s="2" t="s">
        <v>41</v>
      </c>
      <c r="D105" s="23">
        <v>3.7999999999999999E-2</v>
      </c>
      <c r="E105" s="3" t="s">
        <v>43</v>
      </c>
      <c r="F105" s="4"/>
    </row>
    <row r="106" spans="2:6" x14ac:dyDescent="0.3">
      <c r="B106" s="33"/>
      <c r="C106" s="2" t="s">
        <v>42</v>
      </c>
      <c r="D106" s="23">
        <v>4.4999999999999998E-2</v>
      </c>
      <c r="E106" s="3" t="s">
        <v>43</v>
      </c>
      <c r="F106" s="4"/>
    </row>
    <row r="107" spans="2:6" x14ac:dyDescent="0.3">
      <c r="B107" s="33"/>
      <c r="C107" s="2" t="s">
        <v>27</v>
      </c>
      <c r="D107" s="23">
        <v>3.7999999999999999E-2</v>
      </c>
      <c r="E107" s="3" t="s">
        <v>43</v>
      </c>
      <c r="F107" s="4"/>
    </row>
    <row r="108" spans="2:6" x14ac:dyDescent="0.3">
      <c r="B108" s="33"/>
      <c r="C108" s="2" t="s">
        <v>55</v>
      </c>
      <c r="D108" s="23">
        <v>0.04</v>
      </c>
      <c r="E108" s="3" t="s">
        <v>43</v>
      </c>
      <c r="F108" s="4"/>
    </row>
    <row r="109" spans="2:6" x14ac:dyDescent="0.3">
      <c r="B109" s="33"/>
      <c r="C109" s="2" t="s">
        <v>38</v>
      </c>
      <c r="D109" s="23">
        <v>3.7999999999999999E-2</v>
      </c>
      <c r="E109" s="3" t="s">
        <v>43</v>
      </c>
      <c r="F109" s="4"/>
    </row>
    <row r="110" spans="2:6" x14ac:dyDescent="0.3">
      <c r="B110" s="33"/>
      <c r="C110" s="2" t="s">
        <v>39</v>
      </c>
      <c r="D110" s="23">
        <v>4.2999999999999997E-2</v>
      </c>
      <c r="E110" s="3" t="s">
        <v>43</v>
      </c>
      <c r="F110" s="4"/>
    </row>
    <row r="111" spans="2:6" x14ac:dyDescent="0.3">
      <c r="B111" s="33"/>
      <c r="C111" s="2" t="s">
        <v>76</v>
      </c>
      <c r="D111" s="23">
        <v>4.4999999999999998E-2</v>
      </c>
      <c r="E111" s="3" t="s">
        <v>43</v>
      </c>
      <c r="F111" s="4"/>
    </row>
    <row r="112" spans="2:6" x14ac:dyDescent="0.3">
      <c r="B112" s="33"/>
      <c r="C112" s="2" t="s">
        <v>37</v>
      </c>
      <c r="D112" s="23">
        <v>0.05</v>
      </c>
      <c r="E112" s="3" t="s">
        <v>43</v>
      </c>
      <c r="F112" s="4"/>
    </row>
    <row r="113" spans="2:6" ht="3.75" customHeight="1" x14ac:dyDescent="0.3">
      <c r="B113" s="4"/>
      <c r="C113" s="4"/>
      <c r="D113" s="4"/>
      <c r="E113" s="4"/>
      <c r="F113" s="4"/>
    </row>
    <row r="115" spans="2:6" ht="4.5" customHeight="1" x14ac:dyDescent="0.3">
      <c r="B115" s="24"/>
      <c r="C115" s="24"/>
      <c r="D115" s="24"/>
      <c r="E115" s="24"/>
      <c r="F115" s="24"/>
    </row>
    <row r="116" spans="2:6" x14ac:dyDescent="0.3">
      <c r="B116" s="29" t="s">
        <v>59</v>
      </c>
      <c r="C116" s="25" t="s">
        <v>57</v>
      </c>
      <c r="D116" s="26"/>
      <c r="E116" s="27"/>
      <c r="F116" s="24"/>
    </row>
    <row r="117" spans="2:6" x14ac:dyDescent="0.3">
      <c r="B117" s="29"/>
      <c r="C117" s="25" t="s">
        <v>58</v>
      </c>
      <c r="D117" s="26"/>
      <c r="E117" s="27"/>
      <c r="F117" s="24"/>
    </row>
    <row r="118" spans="2:6" ht="3.75" customHeight="1" x14ac:dyDescent="0.3">
      <c r="B118" s="24"/>
      <c r="C118" s="24"/>
      <c r="D118" s="24"/>
      <c r="E118" s="24"/>
      <c r="F118" s="24"/>
    </row>
  </sheetData>
  <sheetProtection algorithmName="SHA-512" hashValue="7XOFi4gMLGDrJmqMZaiO/HDN2czlTHmQquRdo+S6AYldyh58Rb3FLctGsIB3OyWeB7y2rKWjs1F9ZV8uE6mNDQ==" saltValue="F4g9rRc2zKdUYSARwkQ/ZA==" spinCount="100000" sheet="1" selectLockedCells="1"/>
  <mergeCells count="8">
    <mergeCell ref="B116:B117"/>
    <mergeCell ref="B6:F6"/>
    <mergeCell ref="B29:B36"/>
    <mergeCell ref="F29:F36"/>
    <mergeCell ref="B98:B112"/>
    <mergeCell ref="B72:B94"/>
    <mergeCell ref="B8:B27"/>
    <mergeCell ref="B38:F38"/>
  </mergeCells>
  <dataValidations count="5">
    <dataValidation type="list" allowBlank="1" showInputMessage="1" showErrorMessage="1" sqref="D22" xr:uid="{00000000-0002-0000-0000-000000000000}">
      <formula1>$C$89:$C$92</formula1>
    </dataValidation>
    <dataValidation type="list" allowBlank="1" showInputMessage="1" showErrorMessage="1" sqref="D21" xr:uid="{00000000-0002-0000-0000-000001000000}">
      <formula1>$C$82:$C$85</formula1>
    </dataValidation>
    <dataValidation type="list" allowBlank="1" showInputMessage="1" showErrorMessage="1" sqref="D17" xr:uid="{00000000-0002-0000-0000-000002000000}">
      <formula1>$C$116:$C$117</formula1>
    </dataValidation>
    <dataValidation type="list" allowBlank="1" showInputMessage="1" showErrorMessage="1" sqref="D25" xr:uid="{00000000-0002-0000-0000-000003000000}">
      <formula1>$C$98:$C$112</formula1>
    </dataValidation>
    <dataValidation type="list" allowBlank="1" showInputMessage="1" showErrorMessage="1" sqref="D14" xr:uid="{00000000-0002-0000-0000-000004000000}">
      <formula1>$C$72:$C$78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Cálculos</vt:lpstr>
      <vt:lpstr>Cálculos!Área_de_impresión</vt:lpstr>
    </vt:vector>
  </TitlesOfParts>
  <Company>ATEPA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Pimentel</dc:creator>
  <cp:lastModifiedBy>Alvaro Pimentel</cp:lastModifiedBy>
  <cp:lastPrinted>2022-07-13T09:54:26Z</cp:lastPrinted>
  <dcterms:created xsi:type="dcterms:W3CDTF">2011-07-28T12:15:06Z</dcterms:created>
  <dcterms:modified xsi:type="dcterms:W3CDTF">2022-10-11T09:49:30Z</dcterms:modified>
</cp:coreProperties>
</file>